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1430" activeTab="0"/>
  </bookViews>
  <sheets>
    <sheet name="Tabelle1" sheetId="1" r:id="rId1"/>
  </sheets>
  <definedNames>
    <definedName name="_xlnm.Print_Area" localSheetId="0">'Tabelle1'!$A$1:$L$66</definedName>
  </definedNames>
  <calcPr fullCalcOnLoad="1"/>
</workbook>
</file>

<file path=xl/sharedStrings.xml><?xml version="1.0" encoding="utf-8"?>
<sst xmlns="http://schemas.openxmlformats.org/spreadsheetml/2006/main" count="149" uniqueCount="72">
  <si>
    <t>Papierart</t>
  </si>
  <si>
    <t>Volumen</t>
  </si>
  <si>
    <t>Grammatur</t>
  </si>
  <si>
    <t>Seitenzahl</t>
  </si>
  <si>
    <t>Rückenstärke</t>
  </si>
  <si>
    <t>Broschürenstärke</t>
  </si>
  <si>
    <t>70g</t>
  </si>
  <si>
    <t>100 Seiten=</t>
  </si>
  <si>
    <t>Softcover</t>
  </si>
  <si>
    <t>Gardapat</t>
  </si>
  <si>
    <t>115g</t>
  </si>
  <si>
    <t>Hardcover rund</t>
  </si>
  <si>
    <t>Hardcover gerad</t>
  </si>
  <si>
    <t>Fadenheftung</t>
  </si>
  <si>
    <t>effektive Seitenverschiebung Broschüre (Einzelseite)</t>
  </si>
  <si>
    <t>200g</t>
  </si>
  <si>
    <t>90g</t>
  </si>
  <si>
    <r>
      <t>....···©Mexxdesign ·· 2</t>
    </r>
    <r>
      <rPr>
        <sz val="6"/>
        <color indexed="22"/>
        <rFont val="Tahoma"/>
        <family val="2"/>
      </rPr>
      <t>2.01.2009···</t>
    </r>
    <r>
      <rPr>
        <sz val="7"/>
        <color indexed="22"/>
        <rFont val="Tahoma"/>
        <family val="2"/>
      </rPr>
      <t>….</t>
    </r>
  </si>
  <si>
    <t>Munken Print</t>
  </si>
  <si>
    <t>80g</t>
  </si>
  <si>
    <t>Gardapat Kiara</t>
  </si>
  <si>
    <t>135g</t>
  </si>
  <si>
    <t>1,3fach</t>
  </si>
  <si>
    <t>150g</t>
  </si>
  <si>
    <t>60g</t>
  </si>
  <si>
    <t xml:space="preserve">            170g</t>
  </si>
  <si>
    <t>max. Lagen bei Fadenheftung</t>
  </si>
  <si>
    <t>32-Seiter</t>
  </si>
  <si>
    <t>16-Seiter</t>
  </si>
  <si>
    <t>12-Seiter</t>
  </si>
  <si>
    <t>20-Seiter</t>
  </si>
  <si>
    <t>24-Seiter</t>
  </si>
  <si>
    <t>CVG Digital Silk</t>
  </si>
  <si>
    <t>Holmen Zeitungspapier</t>
  </si>
  <si>
    <t>Überformat</t>
  </si>
  <si>
    <t>Seitenbreite in mm</t>
  </si>
  <si>
    <t xml:space="preserve">             80g</t>
  </si>
  <si>
    <t>Design Offset</t>
  </si>
  <si>
    <t>1,2-fach</t>
  </si>
  <si>
    <t>1,5-fach</t>
  </si>
  <si>
    <t>1,8-fach</t>
  </si>
  <si>
    <t>Circle Offset</t>
  </si>
  <si>
    <t>DCP</t>
  </si>
  <si>
    <t>Atlantic Laser Print</t>
  </si>
  <si>
    <t>Okastar glossy</t>
  </si>
  <si>
    <t>Primaset</t>
  </si>
  <si>
    <t>Schleipen</t>
  </si>
  <si>
    <t>Juwel Offset</t>
  </si>
  <si>
    <t>Lumi Digital</t>
  </si>
  <si>
    <t>Lumi glossy</t>
  </si>
  <si>
    <t>Soporset Pre-Print Offset</t>
  </si>
  <si>
    <t>Envirotop</t>
  </si>
  <si>
    <t>Mondi DNS</t>
  </si>
  <si>
    <t>Conti Ultra Copy</t>
  </si>
  <si>
    <t>Allegro</t>
  </si>
  <si>
    <t>50g</t>
  </si>
  <si>
    <t>CVG Digital Silk HS</t>
  </si>
  <si>
    <t>CVG Digital Silk DS</t>
  </si>
  <si>
    <t>Bio Top</t>
  </si>
  <si>
    <t>Conti Super</t>
  </si>
  <si>
    <t xml:space="preserve">            120g</t>
  </si>
  <si>
    <t>Mondi DNS Premium</t>
  </si>
  <si>
    <t>100g</t>
  </si>
  <si>
    <t>Galaxy Keramik</t>
  </si>
  <si>
    <t xml:space="preserve">           250g</t>
  </si>
  <si>
    <t>Core Silk</t>
  </si>
  <si>
    <t>130g</t>
  </si>
  <si>
    <t>Drewsen</t>
  </si>
  <si>
    <t>Bilderdruck</t>
  </si>
  <si>
    <t>Offset</t>
  </si>
  <si>
    <t>Offset Mondi DNS</t>
  </si>
  <si>
    <t>Bilderdruck CVG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</si>
</sst>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&quot;g&quot;"/>
    <numFmt numFmtId="173" formatCode="#.0\ &quot;mm&quot;"/>
    <numFmt numFmtId="174" formatCode="#.##\ &quot;mm&quot;"/>
    <numFmt numFmtId="175" formatCode="#.#\ &quot;mm&quot;"/>
    <numFmt numFmtId="176" formatCode="#.##&quot;fach&quot;"/>
    <numFmt numFmtId="177" formatCode="#\ &quot;mm&quot;"/>
    <numFmt numFmtId="178" formatCode="0.0"/>
    <numFmt numFmtId="179" formatCode="[$-407]dddd\,\ d\.\ mmmm\ yyyy"/>
    <numFmt numFmtId="180" formatCode="0.0%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7"/>
      <color indexed="22"/>
      <name val="Tahoma"/>
      <family val="2"/>
    </font>
    <font>
      <sz val="6"/>
      <color indexed="2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01">
    <xf numFmtId="0" fontId="0" fillId="0" borderId="0" xfId="0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7" fontId="0" fillId="0" borderId="1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33" borderId="13" xfId="0" applyFill="1" applyBorder="1" applyAlignment="1">
      <alignment/>
    </xf>
    <xf numFmtId="0" fontId="1" fillId="0" borderId="12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right"/>
    </xf>
    <xf numFmtId="174" fontId="0" fillId="34" borderId="13" xfId="0" applyNumberFormat="1" applyFill="1" applyBorder="1" applyAlignment="1">
      <alignment/>
    </xf>
    <xf numFmtId="175" fontId="4" fillId="34" borderId="13" xfId="0" applyNumberFormat="1" applyFont="1" applyFill="1" applyBorder="1" applyAlignment="1">
      <alignment/>
    </xf>
    <xf numFmtId="175" fontId="0" fillId="34" borderId="13" xfId="0" applyNumberFormat="1" applyFill="1" applyBorder="1" applyAlignment="1">
      <alignment/>
    </xf>
    <xf numFmtId="175" fontId="0" fillId="0" borderId="14" xfId="0" applyNumberFormat="1" applyBorder="1" applyAlignment="1">
      <alignment/>
    </xf>
    <xf numFmtId="2" fontId="1" fillId="0" borderId="11" xfId="0" applyNumberFormat="1" applyFont="1" applyBorder="1" applyAlignment="1">
      <alignment/>
    </xf>
    <xf numFmtId="2" fontId="0" fillId="34" borderId="13" xfId="0" applyNumberFormat="1" applyFill="1" applyBorder="1" applyAlignment="1">
      <alignment/>
    </xf>
    <xf numFmtId="175" fontId="5" fillId="35" borderId="16" xfId="0" applyNumberFormat="1" applyFont="1" applyFill="1" applyBorder="1" applyAlignment="1">
      <alignment/>
    </xf>
    <xf numFmtId="174" fontId="5" fillId="35" borderId="16" xfId="0" applyNumberFormat="1" applyFont="1" applyFill="1" applyBorder="1" applyAlignment="1">
      <alignment/>
    </xf>
    <xf numFmtId="0" fontId="3" fillId="36" borderId="17" xfId="0" applyFont="1" applyFill="1" applyBorder="1" applyAlignment="1">
      <alignment/>
    </xf>
    <xf numFmtId="176" fontId="3" fillId="36" borderId="18" xfId="0" applyNumberFormat="1" applyFont="1" applyFill="1" applyBorder="1" applyAlignment="1">
      <alignment/>
    </xf>
    <xf numFmtId="174" fontId="3" fillId="36" borderId="18" xfId="0" applyNumberFormat="1" applyFont="1" applyFill="1" applyBorder="1" applyAlignment="1">
      <alignment/>
    </xf>
    <xf numFmtId="174" fontId="3" fillId="36" borderId="19" xfId="0" applyNumberFormat="1" applyFont="1" applyFill="1" applyBorder="1" applyAlignment="1">
      <alignment/>
    </xf>
    <xf numFmtId="174" fontId="0" fillId="0" borderId="14" xfId="0" applyNumberFormat="1" applyBorder="1" applyAlignment="1">
      <alignment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175" fontId="5" fillId="37" borderId="18" xfId="0" applyNumberFormat="1" applyFont="1" applyFill="1" applyBorder="1" applyAlignment="1">
      <alignment/>
    </xf>
    <xf numFmtId="175" fontId="5" fillId="37" borderId="2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0" xfId="0" applyFont="1" applyAlignment="1">
      <alignment horizontal="center"/>
    </xf>
    <xf numFmtId="0" fontId="0" fillId="38" borderId="0" xfId="0" applyFill="1" applyAlignment="1">
      <alignment horizontal="center"/>
    </xf>
    <xf numFmtId="0" fontId="0" fillId="39" borderId="13" xfId="0" applyFill="1" applyBorder="1" applyAlignment="1">
      <alignment/>
    </xf>
    <xf numFmtId="0" fontId="0" fillId="39" borderId="0" xfId="0" applyFill="1" applyAlignment="1">
      <alignment horizontal="center"/>
    </xf>
    <xf numFmtId="0" fontId="0" fillId="39" borderId="0" xfId="0" applyFill="1" applyAlignment="1">
      <alignment/>
    </xf>
    <xf numFmtId="0" fontId="0" fillId="0" borderId="0" xfId="0" applyFont="1" applyAlignment="1">
      <alignment/>
    </xf>
    <xf numFmtId="2" fontId="0" fillId="38" borderId="23" xfId="0" applyNumberFormat="1" applyFont="1" applyFill="1" applyBorder="1" applyAlignment="1">
      <alignment/>
    </xf>
    <xf numFmtId="0" fontId="0" fillId="38" borderId="24" xfId="0" applyFill="1" applyBorder="1" applyAlignment="1">
      <alignment/>
    </xf>
    <xf numFmtId="2" fontId="0" fillId="38" borderId="25" xfId="0" applyNumberFormat="1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27" xfId="0" applyFont="1" applyFill="1" applyBorder="1" applyAlignment="1">
      <alignment/>
    </xf>
    <xf numFmtId="0" fontId="0" fillId="38" borderId="28" xfId="0" applyFill="1" applyBorder="1" applyAlignment="1">
      <alignment/>
    </xf>
    <xf numFmtId="176" fontId="0" fillId="34" borderId="13" xfId="0" applyNumberFormat="1" applyFill="1" applyBorder="1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left"/>
    </xf>
    <xf numFmtId="0" fontId="0" fillId="40" borderId="13" xfId="0" applyFill="1" applyBorder="1" applyAlignment="1">
      <alignment/>
    </xf>
    <xf numFmtId="176" fontId="0" fillId="40" borderId="13" xfId="0" applyNumberFormat="1" applyFill="1" applyBorder="1" applyAlignment="1">
      <alignment horizontal="right"/>
    </xf>
    <xf numFmtId="0" fontId="0" fillId="40" borderId="13" xfId="0" applyFill="1" applyBorder="1" applyAlignment="1">
      <alignment horizontal="right"/>
    </xf>
    <xf numFmtId="2" fontId="0" fillId="40" borderId="13" xfId="0" applyNumberFormat="1" applyFill="1" applyBorder="1" applyAlignment="1">
      <alignment/>
    </xf>
    <xf numFmtId="174" fontId="0" fillId="40" borderId="13" xfId="0" applyNumberFormat="1" applyFill="1" applyBorder="1" applyAlignment="1">
      <alignment/>
    </xf>
    <xf numFmtId="175" fontId="4" fillId="40" borderId="13" xfId="0" applyNumberFormat="1" applyFont="1" applyFill="1" applyBorder="1" applyAlignment="1">
      <alignment/>
    </xf>
    <xf numFmtId="175" fontId="0" fillId="40" borderId="13" xfId="0" applyNumberFormat="1" applyFill="1" applyBorder="1" applyAlignment="1">
      <alignment/>
    </xf>
    <xf numFmtId="0" fontId="0" fillId="41" borderId="13" xfId="0" applyFill="1" applyBorder="1" applyAlignment="1">
      <alignment vertical="center"/>
    </xf>
    <xf numFmtId="0" fontId="0" fillId="41" borderId="13" xfId="0" applyFill="1" applyBorder="1" applyAlignment="1">
      <alignment horizontal="right" vertical="center"/>
    </xf>
    <xf numFmtId="172" fontId="0" fillId="41" borderId="13" xfId="0" applyNumberFormat="1" applyFill="1" applyBorder="1" applyAlignment="1">
      <alignment vertical="center"/>
    </xf>
    <xf numFmtId="2" fontId="0" fillId="41" borderId="13" xfId="0" applyNumberFormat="1" applyFill="1" applyBorder="1" applyAlignment="1">
      <alignment vertical="center"/>
    </xf>
    <xf numFmtId="174" fontId="0" fillId="41" borderId="13" xfId="0" applyNumberFormat="1" applyFill="1" applyBorder="1" applyAlignment="1">
      <alignment/>
    </xf>
    <xf numFmtId="175" fontId="0" fillId="41" borderId="13" xfId="0" applyNumberFormat="1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13" xfId="0" applyFont="1" applyFill="1" applyBorder="1" applyAlignment="1">
      <alignment horizontal="right" vertical="center"/>
    </xf>
    <xf numFmtId="172" fontId="0" fillId="41" borderId="13" xfId="0" applyNumberFormat="1" applyFont="1" applyFill="1" applyBorder="1" applyAlignment="1">
      <alignment vertical="center"/>
    </xf>
    <xf numFmtId="2" fontId="0" fillId="41" borderId="13" xfId="0" applyNumberFormat="1" applyFont="1" applyFill="1" applyBorder="1" applyAlignment="1">
      <alignment vertical="center"/>
    </xf>
    <xf numFmtId="0" fontId="0" fillId="42" borderId="13" xfId="0" applyFill="1" applyBorder="1" applyAlignment="1">
      <alignment vertical="center"/>
    </xf>
    <xf numFmtId="176" fontId="0" fillId="42" borderId="13" xfId="0" applyNumberFormat="1" applyFill="1" applyBorder="1" applyAlignment="1">
      <alignment horizontal="right" vertical="center"/>
    </xf>
    <xf numFmtId="172" fontId="0" fillId="42" borderId="13" xfId="0" applyNumberFormat="1" applyFill="1" applyBorder="1" applyAlignment="1">
      <alignment horizontal="right" vertical="center"/>
    </xf>
    <xf numFmtId="2" fontId="0" fillId="42" borderId="13" xfId="0" applyNumberFormat="1" applyFill="1" applyBorder="1" applyAlignment="1">
      <alignment vertical="center"/>
    </xf>
    <xf numFmtId="174" fontId="0" fillId="42" borderId="13" xfId="0" applyNumberFormat="1" applyFill="1" applyBorder="1" applyAlignment="1">
      <alignment/>
    </xf>
    <xf numFmtId="175" fontId="0" fillId="42" borderId="13" xfId="0" applyNumberFormat="1" applyFill="1" applyBorder="1" applyAlignment="1">
      <alignment/>
    </xf>
    <xf numFmtId="172" fontId="0" fillId="42" borderId="13" xfId="0" applyNumberFormat="1" applyFill="1" applyBorder="1" applyAlignment="1">
      <alignment vertical="center"/>
    </xf>
    <xf numFmtId="0" fontId="0" fillId="42" borderId="13" xfId="0" applyFill="1" applyBorder="1" applyAlignment="1">
      <alignment/>
    </xf>
    <xf numFmtId="0" fontId="0" fillId="43" borderId="13" xfId="0" applyFill="1" applyBorder="1" applyAlignment="1">
      <alignment vertical="center"/>
    </xf>
    <xf numFmtId="176" fontId="0" fillId="43" borderId="13" xfId="0" applyNumberFormat="1" applyFill="1" applyBorder="1" applyAlignment="1">
      <alignment horizontal="right" vertical="center"/>
    </xf>
    <xf numFmtId="172" fontId="0" fillId="43" borderId="13" xfId="0" applyNumberFormat="1" applyFill="1" applyBorder="1" applyAlignment="1">
      <alignment vertical="center"/>
    </xf>
    <xf numFmtId="2" fontId="0" fillId="43" borderId="13" xfId="0" applyNumberFormat="1" applyFill="1" applyBorder="1" applyAlignment="1">
      <alignment vertical="center"/>
    </xf>
    <xf numFmtId="174" fontId="0" fillId="43" borderId="13" xfId="0" applyNumberFormat="1" applyFill="1" applyBorder="1" applyAlignment="1">
      <alignment/>
    </xf>
    <xf numFmtId="175" fontId="0" fillId="43" borderId="13" xfId="0" applyNumberFormat="1" applyFill="1" applyBorder="1" applyAlignment="1">
      <alignment/>
    </xf>
    <xf numFmtId="0" fontId="0" fillId="44" borderId="13" xfId="0" applyFill="1" applyBorder="1" applyAlignment="1">
      <alignment vertical="center"/>
    </xf>
    <xf numFmtId="176" fontId="0" fillId="44" borderId="13" xfId="0" applyNumberFormat="1" applyFill="1" applyBorder="1" applyAlignment="1">
      <alignment horizontal="right" vertical="center"/>
    </xf>
    <xf numFmtId="172" fontId="0" fillId="44" borderId="13" xfId="0" applyNumberFormat="1" applyFill="1" applyBorder="1" applyAlignment="1">
      <alignment/>
    </xf>
    <xf numFmtId="2" fontId="0" fillId="44" borderId="13" xfId="0" applyNumberFormat="1" applyFill="1" applyBorder="1" applyAlignment="1">
      <alignment/>
    </xf>
    <xf numFmtId="174" fontId="0" fillId="39" borderId="13" xfId="0" applyNumberFormat="1" applyFill="1" applyBorder="1" applyAlignment="1">
      <alignment/>
    </xf>
    <xf numFmtId="175" fontId="0" fillId="39" borderId="13" xfId="0" applyNumberFormat="1" applyFill="1" applyBorder="1" applyAlignment="1">
      <alignment/>
    </xf>
    <xf numFmtId="175" fontId="0" fillId="44" borderId="13" xfId="0" applyNumberFormat="1" applyFill="1" applyBorder="1" applyAlignment="1">
      <alignment/>
    </xf>
    <xf numFmtId="174" fontId="0" fillId="44" borderId="13" xfId="0" applyNumberFormat="1" applyFill="1" applyBorder="1" applyAlignment="1">
      <alignment/>
    </xf>
    <xf numFmtId="172" fontId="0" fillId="44" borderId="13" xfId="0" applyNumberFormat="1" applyFill="1" applyBorder="1" applyAlignment="1">
      <alignment horizontal="right"/>
    </xf>
    <xf numFmtId="2" fontId="1" fillId="37" borderId="20" xfId="0" applyNumberFormat="1" applyFont="1" applyFill="1" applyBorder="1" applyAlignment="1">
      <alignment horizontal="right"/>
    </xf>
    <xf numFmtId="2" fontId="1" fillId="37" borderId="29" xfId="0" applyNumberFormat="1" applyFont="1" applyFill="1" applyBorder="1" applyAlignment="1">
      <alignment horizontal="right"/>
    </xf>
    <xf numFmtId="0" fontId="6" fillId="0" borderId="3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38" borderId="14" xfId="0" applyFont="1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175" fontId="5" fillId="37" borderId="31" xfId="0" applyNumberFormat="1" applyFont="1" applyFill="1" applyBorder="1" applyAlignment="1">
      <alignment/>
    </xf>
    <xf numFmtId="177" fontId="0" fillId="0" borderId="0" xfId="0" applyNumberFormat="1" applyBorder="1" applyAlignment="1">
      <alignment/>
    </xf>
    <xf numFmtId="0" fontId="1" fillId="0" borderId="13" xfId="0" applyFont="1" applyBorder="1" applyAlignment="1">
      <alignment/>
    </xf>
    <xf numFmtId="175" fontId="5" fillId="35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9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7" sqref="E7"/>
    </sheetView>
  </sheetViews>
  <sheetFormatPr defaultColWidth="11.421875" defaultRowHeight="12.75"/>
  <cols>
    <col min="1" max="1" width="22.00390625" style="0" bestFit="1" customWidth="1"/>
    <col min="2" max="2" width="16.57421875" style="46" customWidth="1"/>
    <col min="3" max="3" width="11.28125" style="0" bestFit="1" customWidth="1"/>
    <col min="4" max="4" width="16.7109375" style="1" bestFit="1" customWidth="1"/>
    <col min="5" max="5" width="13.00390625" style="0" customWidth="1"/>
    <col min="6" max="6" width="12.8515625" style="0" hidden="1" customWidth="1"/>
    <col min="7" max="7" width="13.00390625" style="0" hidden="1" customWidth="1"/>
    <col min="8" max="8" width="13.00390625" style="0" customWidth="1"/>
    <col min="9" max="9" width="16.28125" style="0" bestFit="1" customWidth="1"/>
    <col min="10" max="10" width="16.8515625" style="0" hidden="1" customWidth="1"/>
    <col min="11" max="11" width="15.00390625" style="0" bestFit="1" customWidth="1"/>
    <col min="12" max="12" width="16.8515625" style="0" customWidth="1"/>
    <col min="13" max="13" width="32.00390625" style="33" hidden="1" customWidth="1"/>
    <col min="14" max="14" width="34.8515625" style="91" customWidth="1"/>
  </cols>
  <sheetData>
    <row r="1" spans="1:14" ht="15" customHeight="1">
      <c r="A1" s="6" t="s">
        <v>0</v>
      </c>
      <c r="B1" s="47" t="s">
        <v>1</v>
      </c>
      <c r="C1" s="6" t="s">
        <v>2</v>
      </c>
      <c r="D1" s="18" t="s">
        <v>7</v>
      </c>
      <c r="E1" s="6" t="s">
        <v>3</v>
      </c>
      <c r="F1" s="6" t="s">
        <v>4</v>
      </c>
      <c r="G1" s="11" t="s">
        <v>4</v>
      </c>
      <c r="H1" s="9" t="s">
        <v>8</v>
      </c>
      <c r="I1" s="9" t="s">
        <v>12</v>
      </c>
      <c r="J1" s="6" t="s">
        <v>5</v>
      </c>
      <c r="K1" s="7" t="s">
        <v>11</v>
      </c>
      <c r="L1" s="97" t="s">
        <v>5</v>
      </c>
      <c r="M1" s="92" t="s">
        <v>26</v>
      </c>
      <c r="N1" s="94"/>
    </row>
    <row r="2" spans="1:13" ht="15" customHeight="1" hidden="1">
      <c r="A2" s="55" t="s">
        <v>45</v>
      </c>
      <c r="B2" s="56"/>
      <c r="C2" s="57">
        <v>80</v>
      </c>
      <c r="D2" s="58">
        <v>3.75</v>
      </c>
      <c r="E2" s="8"/>
      <c r="F2" s="59">
        <f aca="true" t="shared" si="0" ref="F2:F35">D2*E2/100</f>
        <v>0</v>
      </c>
      <c r="G2" s="60">
        <f aca="true" t="shared" si="1" ref="G2:G42">ROUNDUP((F2*5),0)/5</f>
        <v>0</v>
      </c>
      <c r="H2" s="60"/>
      <c r="I2" s="60"/>
      <c r="J2" s="59">
        <f aca="true" t="shared" si="2" ref="J2:J42">D2*E2/200</f>
        <v>0</v>
      </c>
      <c r="K2" s="59"/>
      <c r="L2" s="60">
        <f aca="true" t="shared" si="3" ref="L2:L31">ROUNDUP((J2*5),0)/5</f>
        <v>0</v>
      </c>
      <c r="M2" s="93"/>
    </row>
    <row r="3" spans="1:13" ht="15" customHeight="1" hidden="1">
      <c r="A3" s="55" t="s">
        <v>54</v>
      </c>
      <c r="B3" s="56"/>
      <c r="C3" s="57">
        <v>90</v>
      </c>
      <c r="D3" s="58">
        <v>3.5</v>
      </c>
      <c r="E3" s="8"/>
      <c r="F3" s="59">
        <f t="shared" si="0"/>
        <v>0</v>
      </c>
      <c r="G3" s="60">
        <f t="shared" si="1"/>
        <v>0</v>
      </c>
      <c r="H3" s="60"/>
      <c r="I3" s="60"/>
      <c r="J3" s="59">
        <f t="shared" si="2"/>
        <v>0</v>
      </c>
      <c r="K3" s="59"/>
      <c r="L3" s="60">
        <f t="shared" si="3"/>
        <v>0</v>
      </c>
      <c r="M3" s="93" t="s">
        <v>27</v>
      </c>
    </row>
    <row r="4" spans="1:13" ht="15" customHeight="1" hidden="1">
      <c r="A4" s="55" t="s">
        <v>63</v>
      </c>
      <c r="B4" s="56"/>
      <c r="C4" s="57">
        <v>90</v>
      </c>
      <c r="D4" s="58">
        <v>3.4</v>
      </c>
      <c r="E4" s="8"/>
      <c r="F4" s="59">
        <f>D4*E4/100</f>
        <v>0</v>
      </c>
      <c r="G4" s="60">
        <f>ROUNDUP((F4*5),0)/5</f>
        <v>0</v>
      </c>
      <c r="H4" s="60"/>
      <c r="I4" s="60"/>
      <c r="J4" s="59">
        <f t="shared" si="2"/>
        <v>0</v>
      </c>
      <c r="K4" s="59"/>
      <c r="L4" s="60">
        <f>ROUNDUP((J4*5),0)/5</f>
        <v>0</v>
      </c>
      <c r="M4" s="93"/>
    </row>
    <row r="5" spans="1:13" ht="15" customHeight="1" hidden="1">
      <c r="A5" s="55" t="s">
        <v>45</v>
      </c>
      <c r="B5" s="56"/>
      <c r="C5" s="57">
        <v>90</v>
      </c>
      <c r="D5" s="58">
        <v>4.11</v>
      </c>
      <c r="E5" s="8"/>
      <c r="F5" s="59">
        <f t="shared" si="0"/>
        <v>0</v>
      </c>
      <c r="G5" s="60">
        <f t="shared" si="1"/>
        <v>0</v>
      </c>
      <c r="H5" s="60"/>
      <c r="I5" s="60"/>
      <c r="J5" s="59">
        <f t="shared" si="2"/>
        <v>0</v>
      </c>
      <c r="K5" s="59"/>
      <c r="L5" s="60">
        <f t="shared" si="3"/>
        <v>0</v>
      </c>
      <c r="M5" s="93"/>
    </row>
    <row r="6" spans="1:13" ht="15" customHeight="1" hidden="1">
      <c r="A6" s="55" t="s">
        <v>45</v>
      </c>
      <c r="B6" s="56"/>
      <c r="C6" s="57">
        <v>100</v>
      </c>
      <c r="D6" s="58">
        <v>4.5</v>
      </c>
      <c r="E6" s="8"/>
      <c r="F6" s="59">
        <f t="shared" si="0"/>
        <v>0</v>
      </c>
      <c r="G6" s="60">
        <f t="shared" si="1"/>
        <v>0</v>
      </c>
      <c r="H6" s="60"/>
      <c r="I6" s="60"/>
      <c r="J6" s="59">
        <f t="shared" si="2"/>
        <v>0</v>
      </c>
      <c r="K6" s="59"/>
      <c r="L6" s="60">
        <f t="shared" si="3"/>
        <v>0</v>
      </c>
      <c r="M6" s="93"/>
    </row>
    <row r="7" spans="1:13" ht="15" customHeight="1">
      <c r="A7" s="61" t="s">
        <v>68</v>
      </c>
      <c r="B7" s="56"/>
      <c r="C7" s="57">
        <v>115</v>
      </c>
      <c r="D7" s="58">
        <v>5.3</v>
      </c>
      <c r="E7" s="8"/>
      <c r="F7" s="59">
        <f t="shared" si="0"/>
        <v>0</v>
      </c>
      <c r="G7" s="60">
        <f t="shared" si="1"/>
        <v>0</v>
      </c>
      <c r="H7" s="60"/>
      <c r="I7" s="60"/>
      <c r="J7" s="59">
        <f t="shared" si="2"/>
        <v>0</v>
      </c>
      <c r="K7" s="59"/>
      <c r="L7" s="60">
        <f t="shared" si="3"/>
        <v>0</v>
      </c>
      <c r="M7" s="93" t="s">
        <v>28</v>
      </c>
    </row>
    <row r="8" spans="1:13" ht="15" customHeight="1" hidden="1">
      <c r="A8" s="61" t="s">
        <v>45</v>
      </c>
      <c r="B8" s="56"/>
      <c r="C8" s="57">
        <v>250</v>
      </c>
      <c r="D8" s="58">
        <v>12.5</v>
      </c>
      <c r="E8" s="8"/>
      <c r="F8" s="59">
        <f>D8*E8/100</f>
        <v>0</v>
      </c>
      <c r="G8" s="60">
        <f>ROUNDUP((F8*5),0)/5</f>
        <v>0</v>
      </c>
      <c r="H8" s="60"/>
      <c r="I8" s="60"/>
      <c r="J8" s="59">
        <f t="shared" si="2"/>
        <v>0</v>
      </c>
      <c r="K8" s="59"/>
      <c r="L8" s="60">
        <f t="shared" si="3"/>
        <v>0</v>
      </c>
      <c r="M8" s="93" t="s">
        <v>28</v>
      </c>
    </row>
    <row r="9" spans="1:13" ht="15" customHeight="1" hidden="1">
      <c r="A9" s="61" t="s">
        <v>44</v>
      </c>
      <c r="B9" s="56"/>
      <c r="C9" s="57">
        <v>115</v>
      </c>
      <c r="D9" s="58">
        <v>4.2</v>
      </c>
      <c r="E9" s="8"/>
      <c r="F9" s="59">
        <f t="shared" si="0"/>
        <v>0</v>
      </c>
      <c r="G9" s="60">
        <f t="shared" si="1"/>
        <v>0</v>
      </c>
      <c r="H9" s="60"/>
      <c r="I9" s="60"/>
      <c r="J9" s="59">
        <f t="shared" si="2"/>
        <v>0</v>
      </c>
      <c r="K9" s="59"/>
      <c r="L9" s="60">
        <f t="shared" si="3"/>
        <v>0</v>
      </c>
      <c r="M9" s="93" t="s">
        <v>28</v>
      </c>
    </row>
    <row r="10" spans="1:13" ht="15" customHeight="1" hidden="1">
      <c r="A10" s="61" t="s">
        <v>44</v>
      </c>
      <c r="B10" s="56"/>
      <c r="C10" s="57">
        <v>135</v>
      </c>
      <c r="D10" s="58">
        <v>4.66</v>
      </c>
      <c r="E10" s="8"/>
      <c r="F10" s="59">
        <f t="shared" si="0"/>
        <v>0</v>
      </c>
      <c r="G10" s="60">
        <f t="shared" si="1"/>
        <v>0</v>
      </c>
      <c r="H10" s="60"/>
      <c r="I10" s="60"/>
      <c r="J10" s="59">
        <f t="shared" si="2"/>
        <v>0</v>
      </c>
      <c r="K10" s="59"/>
      <c r="L10" s="60">
        <f t="shared" si="3"/>
        <v>0</v>
      </c>
      <c r="M10" s="93" t="s">
        <v>28</v>
      </c>
    </row>
    <row r="11" spans="1:13" ht="15" customHeight="1">
      <c r="A11" s="61" t="s">
        <v>68</v>
      </c>
      <c r="B11" s="56"/>
      <c r="C11" s="57">
        <v>135</v>
      </c>
      <c r="D11" s="58">
        <v>6.35</v>
      </c>
      <c r="E11" s="8"/>
      <c r="F11" s="59">
        <f t="shared" si="0"/>
        <v>0</v>
      </c>
      <c r="G11" s="60">
        <f t="shared" si="1"/>
        <v>0</v>
      </c>
      <c r="H11" s="60"/>
      <c r="I11" s="60"/>
      <c r="J11" s="59">
        <f t="shared" si="2"/>
        <v>0</v>
      </c>
      <c r="K11" s="59"/>
      <c r="L11" s="60">
        <f t="shared" si="3"/>
        <v>0</v>
      </c>
      <c r="M11" s="93" t="s">
        <v>28</v>
      </c>
    </row>
    <row r="12" spans="1:13" ht="15" customHeight="1" hidden="1">
      <c r="A12" s="55" t="s">
        <v>49</v>
      </c>
      <c r="B12" s="56"/>
      <c r="C12" s="57">
        <v>135</v>
      </c>
      <c r="D12" s="58">
        <v>4.95</v>
      </c>
      <c r="E12" s="8"/>
      <c r="F12" s="59">
        <f t="shared" si="0"/>
        <v>0</v>
      </c>
      <c r="G12" s="60">
        <f t="shared" si="1"/>
        <v>0</v>
      </c>
      <c r="H12" s="60"/>
      <c r="I12" s="60"/>
      <c r="J12" s="59">
        <f t="shared" si="2"/>
        <v>0</v>
      </c>
      <c r="K12" s="59"/>
      <c r="L12" s="60">
        <f t="shared" si="3"/>
        <v>0</v>
      </c>
      <c r="M12" s="93" t="s">
        <v>28</v>
      </c>
    </row>
    <row r="13" spans="1:13" ht="15" customHeight="1" hidden="1">
      <c r="A13" s="55" t="s">
        <v>45</v>
      </c>
      <c r="B13" s="56"/>
      <c r="C13" s="57">
        <v>150</v>
      </c>
      <c r="D13" s="58">
        <v>6.98</v>
      </c>
      <c r="E13" s="8"/>
      <c r="F13" s="59">
        <f t="shared" si="0"/>
        <v>0</v>
      </c>
      <c r="G13" s="60">
        <f t="shared" si="1"/>
        <v>0</v>
      </c>
      <c r="H13" s="60"/>
      <c r="I13" s="60"/>
      <c r="J13" s="59">
        <f t="shared" si="2"/>
        <v>0</v>
      </c>
      <c r="K13" s="59"/>
      <c r="L13" s="60">
        <f t="shared" si="3"/>
        <v>0</v>
      </c>
      <c r="M13" s="93" t="s">
        <v>28</v>
      </c>
    </row>
    <row r="14" spans="1:13" ht="15" customHeight="1">
      <c r="A14" s="61" t="s">
        <v>68</v>
      </c>
      <c r="B14" s="62"/>
      <c r="C14" s="63">
        <v>170</v>
      </c>
      <c r="D14" s="64">
        <v>8.09</v>
      </c>
      <c r="E14" s="8"/>
      <c r="F14" s="59">
        <f t="shared" si="0"/>
        <v>0</v>
      </c>
      <c r="G14" s="60">
        <f t="shared" si="1"/>
        <v>0</v>
      </c>
      <c r="H14" s="60"/>
      <c r="I14" s="60"/>
      <c r="J14" s="59">
        <f t="shared" si="2"/>
        <v>0</v>
      </c>
      <c r="K14" s="59"/>
      <c r="L14" s="60">
        <f t="shared" si="3"/>
        <v>0</v>
      </c>
      <c r="M14" s="93" t="s">
        <v>29</v>
      </c>
    </row>
    <row r="15" spans="1:13" ht="15" customHeight="1" hidden="1">
      <c r="A15" s="55" t="s">
        <v>48</v>
      </c>
      <c r="B15" s="62"/>
      <c r="C15" s="63">
        <v>200</v>
      </c>
      <c r="D15" s="64">
        <v>8.26</v>
      </c>
      <c r="E15" s="8"/>
      <c r="F15" s="59">
        <f>D15*E15/100</f>
        <v>0</v>
      </c>
      <c r="G15" s="60">
        <f>ROUNDUP((F15*5),0)/5</f>
        <v>0</v>
      </c>
      <c r="H15" s="60"/>
      <c r="I15" s="60"/>
      <c r="J15" s="59">
        <f t="shared" si="2"/>
        <v>0</v>
      </c>
      <c r="K15" s="59"/>
      <c r="L15" s="60">
        <f t="shared" si="3"/>
        <v>0</v>
      </c>
      <c r="M15" s="93" t="s">
        <v>29</v>
      </c>
    </row>
    <row r="16" spans="1:13" ht="15" customHeight="1" hidden="1">
      <c r="A16" s="55" t="s">
        <v>44</v>
      </c>
      <c r="B16" s="62"/>
      <c r="C16" s="63">
        <v>170</v>
      </c>
      <c r="D16" s="64">
        <v>6</v>
      </c>
      <c r="E16" s="8"/>
      <c r="F16" s="59">
        <f t="shared" si="0"/>
        <v>0</v>
      </c>
      <c r="G16" s="60">
        <f t="shared" si="1"/>
        <v>0</v>
      </c>
      <c r="H16" s="60"/>
      <c r="I16" s="60"/>
      <c r="J16" s="59">
        <f t="shared" si="2"/>
        <v>0</v>
      </c>
      <c r="K16" s="59"/>
      <c r="L16" s="60">
        <f t="shared" si="3"/>
        <v>0</v>
      </c>
      <c r="M16" s="93" t="s">
        <v>29</v>
      </c>
    </row>
    <row r="17" spans="1:13" ht="15" customHeight="1" hidden="1">
      <c r="A17" s="55" t="s">
        <v>44</v>
      </c>
      <c r="B17" s="62"/>
      <c r="C17" s="63">
        <v>200</v>
      </c>
      <c r="D17" s="64">
        <v>7.8</v>
      </c>
      <c r="E17" s="8"/>
      <c r="F17" s="59">
        <f>D17*E17/100</f>
        <v>0</v>
      </c>
      <c r="G17" s="60">
        <f>ROUNDUP((F17*5),0)/5</f>
        <v>0</v>
      </c>
      <c r="H17" s="60"/>
      <c r="I17" s="60"/>
      <c r="J17" s="59">
        <f t="shared" si="2"/>
        <v>0</v>
      </c>
      <c r="K17" s="59"/>
      <c r="L17" s="60">
        <f>ROUNDUP((J17*5),0)/5</f>
        <v>0</v>
      </c>
      <c r="M17" s="93" t="s">
        <v>29</v>
      </c>
    </row>
    <row r="18" spans="1:13" ht="15" customHeight="1" hidden="1">
      <c r="A18" s="65" t="s">
        <v>43</v>
      </c>
      <c r="B18" s="66"/>
      <c r="C18" s="67" t="s">
        <v>55</v>
      </c>
      <c r="D18" s="68">
        <v>3.26</v>
      </c>
      <c r="E18" s="8"/>
      <c r="F18" s="69">
        <f>D18*E18/100</f>
        <v>0</v>
      </c>
      <c r="G18" s="70">
        <f>ROUNDUP((F18*5),0)/5</f>
        <v>0</v>
      </c>
      <c r="H18" s="70"/>
      <c r="I18" s="70"/>
      <c r="J18" s="69">
        <f t="shared" si="2"/>
        <v>0</v>
      </c>
      <c r="K18" s="69"/>
      <c r="L18" s="70">
        <f t="shared" si="3"/>
        <v>0</v>
      </c>
      <c r="M18" s="93"/>
    </row>
    <row r="19" spans="1:13" ht="15" customHeight="1" hidden="1">
      <c r="A19" s="65" t="s">
        <v>43</v>
      </c>
      <c r="B19" s="66"/>
      <c r="C19" s="67" t="s">
        <v>24</v>
      </c>
      <c r="D19" s="68">
        <v>3.7</v>
      </c>
      <c r="E19" s="8"/>
      <c r="F19" s="69">
        <f t="shared" si="0"/>
        <v>0</v>
      </c>
      <c r="G19" s="70">
        <f t="shared" si="1"/>
        <v>0</v>
      </c>
      <c r="H19" s="70"/>
      <c r="I19" s="70"/>
      <c r="J19" s="69">
        <f t="shared" si="2"/>
        <v>0</v>
      </c>
      <c r="K19" s="69"/>
      <c r="L19" s="70">
        <f t="shared" si="3"/>
        <v>0</v>
      </c>
      <c r="M19" s="93"/>
    </row>
    <row r="20" spans="1:13" ht="15" customHeight="1" hidden="1">
      <c r="A20" s="65" t="s">
        <v>47</v>
      </c>
      <c r="B20" s="66"/>
      <c r="C20" s="67" t="s">
        <v>55</v>
      </c>
      <c r="D20" s="68">
        <v>3.2</v>
      </c>
      <c r="E20" s="8"/>
      <c r="F20" s="69">
        <f>D20*E20/100</f>
        <v>0</v>
      </c>
      <c r="G20" s="70">
        <f>ROUNDUP((F20*5),0)/5</f>
        <v>0</v>
      </c>
      <c r="H20" s="70"/>
      <c r="I20" s="70"/>
      <c r="J20" s="69">
        <f t="shared" si="2"/>
        <v>0</v>
      </c>
      <c r="K20" s="69"/>
      <c r="L20" s="70">
        <f t="shared" si="3"/>
        <v>0</v>
      </c>
      <c r="M20" s="93"/>
    </row>
    <row r="21" spans="1:13" ht="15" customHeight="1" hidden="1">
      <c r="A21" s="65" t="s">
        <v>47</v>
      </c>
      <c r="B21" s="66"/>
      <c r="C21" s="67" t="s">
        <v>24</v>
      </c>
      <c r="D21" s="68">
        <v>3.72</v>
      </c>
      <c r="E21" s="8"/>
      <c r="F21" s="69">
        <f t="shared" si="0"/>
        <v>0</v>
      </c>
      <c r="G21" s="70">
        <f t="shared" si="1"/>
        <v>0</v>
      </c>
      <c r="H21" s="70"/>
      <c r="I21" s="70"/>
      <c r="J21" s="69">
        <f t="shared" si="2"/>
        <v>0</v>
      </c>
      <c r="K21" s="69"/>
      <c r="L21" s="70">
        <f t="shared" si="3"/>
        <v>0</v>
      </c>
      <c r="M21" s="93"/>
    </row>
    <row r="22" spans="1:13" ht="15" customHeight="1" hidden="1">
      <c r="A22" s="65" t="s">
        <v>47</v>
      </c>
      <c r="B22" s="66"/>
      <c r="C22" s="67" t="s">
        <v>6</v>
      </c>
      <c r="D22" s="68">
        <v>4.2</v>
      </c>
      <c r="E22" s="8"/>
      <c r="F22" s="69">
        <f t="shared" si="0"/>
        <v>0</v>
      </c>
      <c r="G22" s="70">
        <f t="shared" si="1"/>
        <v>0</v>
      </c>
      <c r="H22" s="70"/>
      <c r="I22" s="70"/>
      <c r="J22" s="69">
        <f t="shared" si="2"/>
        <v>0</v>
      </c>
      <c r="K22" s="69"/>
      <c r="L22" s="70">
        <f t="shared" si="3"/>
        <v>0</v>
      </c>
      <c r="M22" s="93"/>
    </row>
    <row r="23" spans="1:13" ht="15" customHeight="1" hidden="1">
      <c r="A23" s="65" t="s">
        <v>47</v>
      </c>
      <c r="B23" s="66"/>
      <c r="C23" s="67" t="s">
        <v>19</v>
      </c>
      <c r="D23" s="68">
        <v>4.77</v>
      </c>
      <c r="E23" s="8"/>
      <c r="F23" s="69">
        <f t="shared" si="0"/>
        <v>0</v>
      </c>
      <c r="G23" s="70">
        <f t="shared" si="1"/>
        <v>0</v>
      </c>
      <c r="H23" s="70"/>
      <c r="I23" s="70"/>
      <c r="J23" s="69">
        <f t="shared" si="2"/>
        <v>0</v>
      </c>
      <c r="K23" s="69"/>
      <c r="L23" s="70">
        <f t="shared" si="3"/>
        <v>0</v>
      </c>
      <c r="M23" s="93"/>
    </row>
    <row r="24" spans="1:14" ht="15" customHeight="1">
      <c r="A24" s="65" t="s">
        <v>69</v>
      </c>
      <c r="B24" s="66"/>
      <c r="C24" s="71">
        <v>80</v>
      </c>
      <c r="D24" s="68">
        <v>5.17</v>
      </c>
      <c r="E24" s="8"/>
      <c r="F24" s="69">
        <f t="shared" si="0"/>
        <v>0</v>
      </c>
      <c r="G24" s="70">
        <f t="shared" si="1"/>
        <v>0</v>
      </c>
      <c r="H24" s="70"/>
      <c r="I24" s="70"/>
      <c r="J24" s="69">
        <f t="shared" si="2"/>
        <v>0</v>
      </c>
      <c r="K24" s="69"/>
      <c r="L24" s="70">
        <f t="shared" si="3"/>
        <v>0</v>
      </c>
      <c r="M24" s="93" t="s">
        <v>28</v>
      </c>
      <c r="N24" s="99"/>
    </row>
    <row r="25" spans="1:14" ht="15" customHeight="1" hidden="1">
      <c r="A25" s="72" t="s">
        <v>51</v>
      </c>
      <c r="B25" s="66"/>
      <c r="C25" s="71">
        <v>80</v>
      </c>
      <c r="D25" s="68">
        <v>4.77</v>
      </c>
      <c r="E25" s="8"/>
      <c r="F25" s="69">
        <f t="shared" si="0"/>
        <v>0</v>
      </c>
      <c r="G25" s="70">
        <f t="shared" si="1"/>
        <v>0</v>
      </c>
      <c r="H25" s="70"/>
      <c r="I25" s="70"/>
      <c r="J25" s="69">
        <f t="shared" si="2"/>
        <v>0</v>
      </c>
      <c r="K25" s="69"/>
      <c r="L25" s="70">
        <f t="shared" si="3"/>
        <v>0</v>
      </c>
      <c r="M25" s="93" t="s">
        <v>28</v>
      </c>
      <c r="N25" s="99"/>
    </row>
    <row r="26" spans="1:14" ht="15" customHeight="1" hidden="1">
      <c r="A26" s="65" t="s">
        <v>50</v>
      </c>
      <c r="B26" s="66"/>
      <c r="C26" s="71">
        <v>90</v>
      </c>
      <c r="D26" s="68">
        <v>5.2</v>
      </c>
      <c r="E26" s="8"/>
      <c r="F26" s="69">
        <f t="shared" si="0"/>
        <v>0</v>
      </c>
      <c r="G26" s="70">
        <f t="shared" si="1"/>
        <v>0</v>
      </c>
      <c r="H26" s="70"/>
      <c r="I26" s="70"/>
      <c r="J26" s="69">
        <f t="shared" si="2"/>
        <v>0</v>
      </c>
      <c r="K26" s="69"/>
      <c r="L26" s="70">
        <f t="shared" si="3"/>
        <v>0</v>
      </c>
      <c r="M26" s="93" t="s">
        <v>28</v>
      </c>
      <c r="N26" s="99"/>
    </row>
    <row r="27" spans="1:14" ht="15" customHeight="1" hidden="1">
      <c r="A27" s="72" t="s">
        <v>41</v>
      </c>
      <c r="B27" s="66"/>
      <c r="C27" s="71">
        <v>90</v>
      </c>
      <c r="D27" s="68">
        <v>5.13</v>
      </c>
      <c r="E27" s="8"/>
      <c r="F27" s="69">
        <f t="shared" si="0"/>
        <v>0</v>
      </c>
      <c r="G27" s="70">
        <f t="shared" si="1"/>
        <v>0</v>
      </c>
      <c r="H27" s="70"/>
      <c r="I27" s="70"/>
      <c r="J27" s="69">
        <f t="shared" si="2"/>
        <v>0</v>
      </c>
      <c r="K27" s="69"/>
      <c r="L27" s="70">
        <f t="shared" si="3"/>
        <v>0</v>
      </c>
      <c r="M27" s="93" t="s">
        <v>28</v>
      </c>
      <c r="N27" s="99"/>
    </row>
    <row r="28" spans="1:14" ht="15" customHeight="1" hidden="1">
      <c r="A28" s="65" t="s">
        <v>42</v>
      </c>
      <c r="B28" s="66"/>
      <c r="C28" s="71">
        <v>100</v>
      </c>
      <c r="D28" s="68">
        <v>5.15</v>
      </c>
      <c r="E28" s="8"/>
      <c r="F28" s="69">
        <f t="shared" si="0"/>
        <v>0</v>
      </c>
      <c r="G28" s="70">
        <f t="shared" si="1"/>
        <v>0</v>
      </c>
      <c r="H28" s="70"/>
      <c r="I28" s="70"/>
      <c r="J28" s="69">
        <f t="shared" si="2"/>
        <v>0</v>
      </c>
      <c r="K28" s="69"/>
      <c r="L28" s="70">
        <f t="shared" si="3"/>
        <v>0</v>
      </c>
      <c r="M28" s="93" t="s">
        <v>28</v>
      </c>
      <c r="N28" s="99"/>
    </row>
    <row r="29" spans="1:14" ht="15" customHeight="1">
      <c r="A29" s="65" t="s">
        <v>69</v>
      </c>
      <c r="B29" s="66"/>
      <c r="C29" s="71">
        <v>100</v>
      </c>
      <c r="D29" s="68">
        <v>5.65</v>
      </c>
      <c r="E29" s="8"/>
      <c r="F29" s="69">
        <f t="shared" si="0"/>
        <v>0</v>
      </c>
      <c r="G29" s="70">
        <f t="shared" si="1"/>
        <v>0</v>
      </c>
      <c r="H29" s="70"/>
      <c r="I29" s="70"/>
      <c r="J29" s="69">
        <f t="shared" si="2"/>
        <v>0</v>
      </c>
      <c r="K29" s="69"/>
      <c r="L29" s="70">
        <f t="shared" si="3"/>
        <v>0</v>
      </c>
      <c r="M29" s="93" t="s">
        <v>28</v>
      </c>
      <c r="N29" s="99"/>
    </row>
    <row r="30" spans="1:14" ht="15" customHeight="1" hidden="1">
      <c r="A30" s="65" t="s">
        <v>50</v>
      </c>
      <c r="B30" s="66"/>
      <c r="C30" s="71">
        <v>120</v>
      </c>
      <c r="D30" s="68">
        <v>6.15</v>
      </c>
      <c r="E30" s="8"/>
      <c r="F30" s="69">
        <f t="shared" si="0"/>
        <v>0</v>
      </c>
      <c r="G30" s="70">
        <f t="shared" si="1"/>
        <v>0</v>
      </c>
      <c r="H30" s="70"/>
      <c r="I30" s="70"/>
      <c r="J30" s="69">
        <f t="shared" si="2"/>
        <v>0</v>
      </c>
      <c r="K30" s="69"/>
      <c r="L30" s="70">
        <f t="shared" si="3"/>
        <v>0</v>
      </c>
      <c r="M30" s="93" t="s">
        <v>28</v>
      </c>
      <c r="N30" s="99"/>
    </row>
    <row r="31" spans="1:14" ht="15" customHeight="1" hidden="1">
      <c r="A31" s="65" t="s">
        <v>50</v>
      </c>
      <c r="B31" s="66"/>
      <c r="C31" s="71" t="s">
        <v>25</v>
      </c>
      <c r="D31" s="68">
        <v>9.45</v>
      </c>
      <c r="E31" s="8"/>
      <c r="F31" s="69">
        <f t="shared" si="0"/>
        <v>0</v>
      </c>
      <c r="G31" s="70">
        <f t="shared" si="1"/>
        <v>0</v>
      </c>
      <c r="H31" s="70"/>
      <c r="I31" s="70"/>
      <c r="J31" s="69">
        <f t="shared" si="2"/>
        <v>0</v>
      </c>
      <c r="K31" s="69"/>
      <c r="L31" s="70">
        <f t="shared" si="3"/>
        <v>0</v>
      </c>
      <c r="M31" s="93" t="s">
        <v>29</v>
      </c>
      <c r="N31" s="99"/>
    </row>
    <row r="32" spans="1:14" ht="15" customHeight="1" hidden="1">
      <c r="A32" s="65" t="s">
        <v>50</v>
      </c>
      <c r="B32" s="66"/>
      <c r="C32" s="71" t="s">
        <v>64</v>
      </c>
      <c r="D32" s="68">
        <v>13.5</v>
      </c>
      <c r="E32" s="8"/>
      <c r="F32" s="69">
        <f>D32*E32/100</f>
        <v>0</v>
      </c>
      <c r="G32" s="70">
        <f>ROUNDUP((F32*5),0)/5</f>
        <v>0</v>
      </c>
      <c r="H32" s="70"/>
      <c r="I32" s="70"/>
      <c r="J32" s="69">
        <f t="shared" si="2"/>
        <v>0</v>
      </c>
      <c r="K32" s="69"/>
      <c r="L32" s="70">
        <f>ROUNDUP((J32*5),0)/5</f>
        <v>0</v>
      </c>
      <c r="M32" s="93" t="s">
        <v>29</v>
      </c>
      <c r="N32" s="99"/>
    </row>
    <row r="33" spans="1:14" ht="15" customHeight="1" hidden="1">
      <c r="A33" s="65" t="s">
        <v>65</v>
      </c>
      <c r="B33" s="66"/>
      <c r="C33" s="67" t="s">
        <v>66</v>
      </c>
      <c r="D33" s="68">
        <v>5.49</v>
      </c>
      <c r="E33" s="8"/>
      <c r="F33" s="69">
        <f>D33*E33/100</f>
        <v>0</v>
      </c>
      <c r="G33" s="70">
        <f>ROUNDUP((F33*5),0)/5</f>
        <v>0</v>
      </c>
      <c r="H33" s="70"/>
      <c r="I33" s="70"/>
      <c r="J33" s="69">
        <f t="shared" si="2"/>
        <v>0</v>
      </c>
      <c r="K33" s="69"/>
      <c r="L33" s="70">
        <f>ROUNDUP((J33*5),0)/5</f>
        <v>0</v>
      </c>
      <c r="M33" s="93" t="s">
        <v>29</v>
      </c>
      <c r="N33" s="99"/>
    </row>
    <row r="34" spans="1:14" ht="15" customHeight="1" hidden="1">
      <c r="A34" s="73" t="s">
        <v>37</v>
      </c>
      <c r="B34" s="74" t="s">
        <v>38</v>
      </c>
      <c r="C34" s="75">
        <v>80</v>
      </c>
      <c r="D34" s="76">
        <v>4.73</v>
      </c>
      <c r="E34" s="8"/>
      <c r="F34" s="77">
        <f t="shared" si="0"/>
        <v>0</v>
      </c>
      <c r="G34" s="78">
        <f t="shared" si="1"/>
        <v>0</v>
      </c>
      <c r="H34" s="78"/>
      <c r="I34" s="78"/>
      <c r="J34" s="77">
        <f t="shared" si="2"/>
        <v>0</v>
      </c>
      <c r="K34" s="77"/>
      <c r="L34" s="78">
        <f aca="true" t="shared" si="4" ref="L34:L42">ROUNDUP((J34*5),0)/5</f>
        <v>0</v>
      </c>
      <c r="M34" s="93" t="s">
        <v>31</v>
      </c>
      <c r="N34" s="99"/>
    </row>
    <row r="35" spans="1:14" ht="15" customHeight="1" hidden="1">
      <c r="A35" s="73" t="s">
        <v>37</v>
      </c>
      <c r="B35" s="74" t="s">
        <v>38</v>
      </c>
      <c r="C35" s="75">
        <v>90</v>
      </c>
      <c r="D35" s="76">
        <v>5.42</v>
      </c>
      <c r="E35" s="8"/>
      <c r="F35" s="77">
        <f t="shared" si="0"/>
        <v>0</v>
      </c>
      <c r="G35" s="78">
        <f>ROUNDUP((F35*5),0)/5</f>
        <v>0</v>
      </c>
      <c r="H35" s="78"/>
      <c r="I35" s="78"/>
      <c r="J35" s="77">
        <f t="shared" si="2"/>
        <v>0</v>
      </c>
      <c r="K35" s="77"/>
      <c r="L35" s="78">
        <f t="shared" si="4"/>
        <v>0</v>
      </c>
      <c r="M35" s="93" t="s">
        <v>31</v>
      </c>
      <c r="N35" s="99"/>
    </row>
    <row r="36" spans="1:14" ht="15" customHeight="1" hidden="1">
      <c r="A36" s="73" t="s">
        <v>37</v>
      </c>
      <c r="B36" s="74" t="s">
        <v>38</v>
      </c>
      <c r="C36" s="75">
        <v>120</v>
      </c>
      <c r="D36" s="76">
        <v>7.26</v>
      </c>
      <c r="E36" s="8"/>
      <c r="F36" s="77">
        <f aca="true" t="shared" si="5" ref="F36:F42">D36*E36/100</f>
        <v>0</v>
      </c>
      <c r="G36" s="78">
        <f t="shared" si="1"/>
        <v>0</v>
      </c>
      <c r="H36" s="78"/>
      <c r="I36" s="78"/>
      <c r="J36" s="77">
        <f t="shared" si="2"/>
        <v>0</v>
      </c>
      <c r="K36" s="77"/>
      <c r="L36" s="78">
        <f>ROUNDUP((J36*5),0)/5</f>
        <v>0</v>
      </c>
      <c r="M36" s="93" t="s">
        <v>31</v>
      </c>
      <c r="N36" s="99"/>
    </row>
    <row r="37" spans="1:14" ht="15" customHeight="1" hidden="1">
      <c r="A37" s="73" t="s">
        <v>46</v>
      </c>
      <c r="B37" s="74" t="s">
        <v>39</v>
      </c>
      <c r="C37" s="75">
        <v>80</v>
      </c>
      <c r="D37" s="76">
        <v>5.62</v>
      </c>
      <c r="E37" s="8"/>
      <c r="F37" s="77">
        <f t="shared" si="5"/>
        <v>0</v>
      </c>
      <c r="G37" s="78">
        <f t="shared" si="1"/>
        <v>0</v>
      </c>
      <c r="H37" s="78"/>
      <c r="I37" s="78"/>
      <c r="J37" s="77">
        <f t="shared" si="2"/>
        <v>0</v>
      </c>
      <c r="K37" s="77"/>
      <c r="L37" s="78">
        <f>ROUNDUP((J37*5),0)/5</f>
        <v>0</v>
      </c>
      <c r="M37" s="93" t="s">
        <v>30</v>
      </c>
      <c r="N37" s="99"/>
    </row>
    <row r="38" spans="1:14" ht="15" customHeight="1" hidden="1">
      <c r="A38" s="73" t="s">
        <v>18</v>
      </c>
      <c r="B38" s="74" t="s">
        <v>39</v>
      </c>
      <c r="C38" s="75">
        <v>80</v>
      </c>
      <c r="D38" s="76">
        <v>5.8</v>
      </c>
      <c r="E38" s="8"/>
      <c r="F38" s="77">
        <f t="shared" si="5"/>
        <v>0</v>
      </c>
      <c r="G38" s="78">
        <f t="shared" si="1"/>
        <v>0</v>
      </c>
      <c r="H38" s="78"/>
      <c r="I38" s="78"/>
      <c r="J38" s="77">
        <f t="shared" si="2"/>
        <v>0</v>
      </c>
      <c r="K38" s="77"/>
      <c r="L38" s="78">
        <f>ROUNDUP((J38*5),0)/5</f>
        <v>0</v>
      </c>
      <c r="M38" s="93" t="s">
        <v>30</v>
      </c>
      <c r="N38" s="99"/>
    </row>
    <row r="39" spans="1:14" ht="15" customHeight="1" hidden="1">
      <c r="A39" s="73" t="s">
        <v>18</v>
      </c>
      <c r="B39" s="74" t="s">
        <v>39</v>
      </c>
      <c r="C39" s="75">
        <v>90</v>
      </c>
      <c r="D39" s="76">
        <v>6.38</v>
      </c>
      <c r="E39" s="8"/>
      <c r="F39" s="77">
        <f t="shared" si="5"/>
        <v>0</v>
      </c>
      <c r="G39" s="78">
        <f t="shared" si="1"/>
        <v>0</v>
      </c>
      <c r="H39" s="78"/>
      <c r="I39" s="78"/>
      <c r="J39" s="77">
        <f t="shared" si="2"/>
        <v>0</v>
      </c>
      <c r="K39" s="77"/>
      <c r="L39" s="78">
        <f t="shared" si="4"/>
        <v>0</v>
      </c>
      <c r="M39" s="93" t="s">
        <v>30</v>
      </c>
      <c r="N39" s="99"/>
    </row>
    <row r="40" spans="1:14" ht="15" customHeight="1" hidden="1">
      <c r="A40" s="73" t="s">
        <v>18</v>
      </c>
      <c r="B40" s="74" t="s">
        <v>40</v>
      </c>
      <c r="C40" s="75">
        <v>80</v>
      </c>
      <c r="D40" s="76">
        <v>7.01</v>
      </c>
      <c r="E40" s="8"/>
      <c r="F40" s="77">
        <f t="shared" si="5"/>
        <v>0</v>
      </c>
      <c r="G40" s="78">
        <f t="shared" si="1"/>
        <v>0</v>
      </c>
      <c r="H40" s="78"/>
      <c r="I40" s="78"/>
      <c r="J40" s="77">
        <f t="shared" si="2"/>
        <v>0</v>
      </c>
      <c r="K40" s="77"/>
      <c r="L40" s="78">
        <f t="shared" si="4"/>
        <v>0</v>
      </c>
      <c r="M40" s="93" t="s">
        <v>28</v>
      </c>
      <c r="N40" s="99"/>
    </row>
    <row r="41" spans="1:14" ht="15" customHeight="1" hidden="1">
      <c r="A41" s="73" t="s">
        <v>18</v>
      </c>
      <c r="B41" s="74" t="s">
        <v>40</v>
      </c>
      <c r="C41" s="75">
        <v>90</v>
      </c>
      <c r="D41" s="76">
        <v>7.8</v>
      </c>
      <c r="E41" s="8"/>
      <c r="F41" s="77">
        <f t="shared" si="5"/>
        <v>0</v>
      </c>
      <c r="G41" s="78">
        <f t="shared" si="1"/>
        <v>0</v>
      </c>
      <c r="H41" s="78"/>
      <c r="I41" s="78"/>
      <c r="J41" s="77">
        <f t="shared" si="2"/>
        <v>0</v>
      </c>
      <c r="K41" s="77"/>
      <c r="L41" s="78">
        <f t="shared" si="4"/>
        <v>0</v>
      </c>
      <c r="M41" s="93" t="s">
        <v>28</v>
      </c>
      <c r="N41" s="99"/>
    </row>
    <row r="42" spans="1:166" s="36" customFormat="1" ht="15" customHeight="1" hidden="1">
      <c r="A42" s="79" t="s">
        <v>67</v>
      </c>
      <c r="B42" s="80"/>
      <c r="C42" s="81">
        <v>90</v>
      </c>
      <c r="D42" s="82">
        <v>5</v>
      </c>
      <c r="E42" s="34"/>
      <c r="F42" s="83">
        <f t="shared" si="5"/>
        <v>0</v>
      </c>
      <c r="G42" s="84">
        <f t="shared" si="1"/>
        <v>0</v>
      </c>
      <c r="H42" s="85"/>
      <c r="I42" s="85"/>
      <c r="J42" s="86">
        <f t="shared" si="2"/>
        <v>0</v>
      </c>
      <c r="K42" s="86"/>
      <c r="L42" s="85">
        <f t="shared" si="4"/>
        <v>0</v>
      </c>
      <c r="M42" s="93" t="s">
        <v>29</v>
      </c>
      <c r="N42" s="100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</row>
    <row r="43" spans="1:166" s="36" customFormat="1" ht="15" customHeight="1" hidden="1">
      <c r="A43" s="79" t="s">
        <v>33</v>
      </c>
      <c r="B43" s="80"/>
      <c r="C43" s="81">
        <v>55</v>
      </c>
      <c r="D43" s="82">
        <v>4.3</v>
      </c>
      <c r="E43" s="34"/>
      <c r="F43" s="83">
        <f aca="true" t="shared" si="6" ref="F43:F54">D43*E43/100</f>
        <v>0</v>
      </c>
      <c r="G43" s="84">
        <f aca="true" t="shared" si="7" ref="G43:G54">ROUNDUP((F43*5),0)/5</f>
        <v>0</v>
      </c>
      <c r="H43" s="85"/>
      <c r="I43" s="85"/>
      <c r="J43" s="86">
        <f aca="true" t="shared" si="8" ref="J43:J53">D43*E43/200</f>
        <v>0</v>
      </c>
      <c r="K43" s="86"/>
      <c r="L43" s="85">
        <f aca="true" t="shared" si="9" ref="L43:L53">ROUNDUP((J43*5),0)/5</f>
        <v>0</v>
      </c>
      <c r="M43" s="93" t="s">
        <v>29</v>
      </c>
      <c r="N43" s="100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</row>
    <row r="44" spans="1:166" s="36" customFormat="1" ht="15" customHeight="1" hidden="1">
      <c r="A44" s="79" t="s">
        <v>53</v>
      </c>
      <c r="B44" s="80"/>
      <c r="C44" s="81" t="s">
        <v>36</v>
      </c>
      <c r="D44" s="82">
        <v>5.1</v>
      </c>
      <c r="E44" s="34"/>
      <c r="F44" s="83">
        <f t="shared" si="6"/>
        <v>0</v>
      </c>
      <c r="G44" s="84">
        <f t="shared" si="7"/>
        <v>0</v>
      </c>
      <c r="H44" s="85"/>
      <c r="I44" s="85"/>
      <c r="J44" s="86">
        <f t="shared" si="8"/>
        <v>0</v>
      </c>
      <c r="K44" s="86"/>
      <c r="L44" s="85">
        <f t="shared" si="9"/>
        <v>0</v>
      </c>
      <c r="M44" s="93" t="s">
        <v>29</v>
      </c>
      <c r="N44" s="100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</row>
    <row r="45" spans="1:166" s="36" customFormat="1" ht="15" customHeight="1" hidden="1">
      <c r="A45" s="79" t="s">
        <v>59</v>
      </c>
      <c r="B45" s="80"/>
      <c r="C45" s="81" t="s">
        <v>60</v>
      </c>
      <c r="D45" s="82">
        <v>6.67</v>
      </c>
      <c r="E45" s="34"/>
      <c r="F45" s="83">
        <f>D45*E45/100</f>
        <v>0</v>
      </c>
      <c r="G45" s="84">
        <f>ROUNDUP((F45*5),0)/5</f>
        <v>0</v>
      </c>
      <c r="H45" s="85"/>
      <c r="I45" s="85"/>
      <c r="J45" s="86">
        <f>D45*E45/200</f>
        <v>0</v>
      </c>
      <c r="K45" s="86"/>
      <c r="L45" s="85">
        <f>ROUNDUP((J45*5),0)/5</f>
        <v>0</v>
      </c>
      <c r="M45" s="93" t="s">
        <v>29</v>
      </c>
      <c r="N45" s="100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</row>
    <row r="46" spans="1:166" s="36" customFormat="1" ht="15" customHeight="1" hidden="1">
      <c r="A46" s="79" t="s">
        <v>52</v>
      </c>
      <c r="B46" s="80"/>
      <c r="C46" s="81">
        <v>60</v>
      </c>
      <c r="D46" s="82">
        <v>4.1</v>
      </c>
      <c r="E46" s="34"/>
      <c r="F46" s="83">
        <f>D46*E46/100</f>
        <v>0</v>
      </c>
      <c r="G46" s="84">
        <f>ROUNDUP((F46*5),0)/5</f>
        <v>0</v>
      </c>
      <c r="H46" s="85"/>
      <c r="I46" s="85"/>
      <c r="J46" s="86">
        <f>D46*E46/200</f>
        <v>0</v>
      </c>
      <c r="K46" s="86"/>
      <c r="L46" s="85">
        <f>ROUNDUP((J46*5),0)/5</f>
        <v>0</v>
      </c>
      <c r="M46" s="93"/>
      <c r="N46" s="100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</row>
    <row r="47" spans="1:166" s="36" customFormat="1" ht="15" customHeight="1">
      <c r="A47" s="79" t="s">
        <v>70</v>
      </c>
      <c r="B47" s="80"/>
      <c r="C47" s="81">
        <v>80</v>
      </c>
      <c r="D47" s="82">
        <v>4.4</v>
      </c>
      <c r="E47" s="34"/>
      <c r="F47" s="83">
        <f t="shared" si="6"/>
        <v>0</v>
      </c>
      <c r="G47" s="84">
        <f t="shared" si="7"/>
        <v>0</v>
      </c>
      <c r="H47" s="85"/>
      <c r="I47" s="85"/>
      <c r="J47" s="86">
        <f t="shared" si="8"/>
        <v>0</v>
      </c>
      <c r="K47" s="86"/>
      <c r="L47" s="85">
        <f t="shared" si="9"/>
        <v>0</v>
      </c>
      <c r="M47" s="93"/>
      <c r="N47" s="100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</row>
    <row r="48" spans="1:166" s="36" customFormat="1" ht="15" customHeight="1" hidden="1">
      <c r="A48" s="79" t="s">
        <v>52</v>
      </c>
      <c r="B48" s="80"/>
      <c r="C48" s="81">
        <v>90</v>
      </c>
      <c r="D48" s="82">
        <v>4.82</v>
      </c>
      <c r="E48" s="34"/>
      <c r="F48" s="83">
        <f t="shared" si="6"/>
        <v>0</v>
      </c>
      <c r="G48" s="84">
        <f t="shared" si="7"/>
        <v>0</v>
      </c>
      <c r="H48" s="85"/>
      <c r="I48" s="85"/>
      <c r="J48" s="86">
        <f t="shared" si="8"/>
        <v>0</v>
      </c>
      <c r="K48" s="86"/>
      <c r="L48" s="85">
        <f t="shared" si="9"/>
        <v>0</v>
      </c>
      <c r="M48" s="93" t="s">
        <v>28</v>
      </c>
      <c r="N48" s="100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</row>
    <row r="49" spans="1:166" s="36" customFormat="1" ht="15" customHeight="1" hidden="1">
      <c r="A49" s="79" t="s">
        <v>61</v>
      </c>
      <c r="B49" s="80"/>
      <c r="C49" s="87" t="s">
        <v>62</v>
      </c>
      <c r="D49" s="82">
        <v>6.1</v>
      </c>
      <c r="E49" s="34"/>
      <c r="F49" s="83">
        <f>D49*E49/100</f>
        <v>0</v>
      </c>
      <c r="G49" s="84">
        <f>ROUNDUP((F49*5),0)/5</f>
        <v>0</v>
      </c>
      <c r="H49" s="85"/>
      <c r="I49" s="85"/>
      <c r="J49" s="86">
        <f>D49*E49/200</f>
        <v>0</v>
      </c>
      <c r="K49" s="86"/>
      <c r="L49" s="85">
        <f>ROUNDUP((J49*5),0)/5</f>
        <v>0</v>
      </c>
      <c r="M49" s="93" t="s">
        <v>29</v>
      </c>
      <c r="N49" s="100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</row>
    <row r="50" spans="1:166" s="36" customFormat="1" ht="15" customHeight="1" hidden="1">
      <c r="A50" s="79" t="s">
        <v>52</v>
      </c>
      <c r="B50" s="80"/>
      <c r="C50" s="81">
        <v>120</v>
      </c>
      <c r="D50" s="82">
        <v>6.6</v>
      </c>
      <c r="E50" s="34"/>
      <c r="F50" s="83">
        <f t="shared" si="6"/>
        <v>0</v>
      </c>
      <c r="G50" s="84">
        <f t="shared" si="7"/>
        <v>0</v>
      </c>
      <c r="H50" s="85"/>
      <c r="I50" s="85"/>
      <c r="J50" s="86">
        <f t="shared" si="8"/>
        <v>0</v>
      </c>
      <c r="K50" s="86"/>
      <c r="L50" s="85">
        <f t="shared" si="9"/>
        <v>0</v>
      </c>
      <c r="M50" s="93" t="s">
        <v>29</v>
      </c>
      <c r="N50" s="100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</row>
    <row r="51" spans="1:166" s="36" customFormat="1" ht="15" customHeight="1" hidden="1">
      <c r="A51" s="79" t="s">
        <v>57</v>
      </c>
      <c r="B51" s="80"/>
      <c r="C51" s="81">
        <v>80</v>
      </c>
      <c r="D51" s="82">
        <v>4.05</v>
      </c>
      <c r="E51" s="34"/>
      <c r="F51" s="83">
        <f t="shared" si="6"/>
        <v>0</v>
      </c>
      <c r="G51" s="84">
        <f t="shared" si="7"/>
        <v>0</v>
      </c>
      <c r="H51" s="85"/>
      <c r="I51" s="85"/>
      <c r="J51" s="86">
        <f>D51*E51/200</f>
        <v>0</v>
      </c>
      <c r="K51" s="86"/>
      <c r="L51" s="85">
        <f>ROUNDUP((J51*5),0)/5</f>
        <v>0</v>
      </c>
      <c r="M51" s="93"/>
      <c r="N51" s="100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</row>
    <row r="52" spans="1:166" s="36" customFormat="1" ht="15" customHeight="1" hidden="1">
      <c r="A52" s="79" t="s">
        <v>56</v>
      </c>
      <c r="B52" s="80"/>
      <c r="C52" s="81">
        <v>80</v>
      </c>
      <c r="D52" s="82">
        <v>4.25</v>
      </c>
      <c r="E52" s="34"/>
      <c r="F52" s="83">
        <f t="shared" si="6"/>
        <v>0</v>
      </c>
      <c r="G52" s="84">
        <f t="shared" si="7"/>
        <v>0</v>
      </c>
      <c r="H52" s="85"/>
      <c r="I52" s="85"/>
      <c r="J52" s="86">
        <f t="shared" si="8"/>
        <v>0</v>
      </c>
      <c r="K52" s="86"/>
      <c r="L52" s="85">
        <f t="shared" si="9"/>
        <v>0</v>
      </c>
      <c r="M52" s="93"/>
      <c r="N52" s="100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</row>
    <row r="53" spans="1:166" s="36" customFormat="1" ht="15" customHeight="1" hidden="1">
      <c r="A53" s="79" t="s">
        <v>32</v>
      </c>
      <c r="B53" s="80"/>
      <c r="C53" s="81">
        <v>100</v>
      </c>
      <c r="D53" s="82">
        <v>5</v>
      </c>
      <c r="E53" s="34"/>
      <c r="F53" s="83">
        <f t="shared" si="6"/>
        <v>0</v>
      </c>
      <c r="G53" s="84">
        <f t="shared" si="7"/>
        <v>0</v>
      </c>
      <c r="H53" s="85"/>
      <c r="I53" s="85"/>
      <c r="J53" s="86">
        <f t="shared" si="8"/>
        <v>0</v>
      </c>
      <c r="K53" s="86"/>
      <c r="L53" s="85">
        <f t="shared" si="9"/>
        <v>0</v>
      </c>
      <c r="M53" s="93"/>
      <c r="N53" s="100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</row>
    <row r="54" spans="1:166" s="36" customFormat="1" ht="15" customHeight="1">
      <c r="A54" s="79" t="s">
        <v>71</v>
      </c>
      <c r="B54" s="80"/>
      <c r="C54" s="81">
        <v>115</v>
      </c>
      <c r="D54" s="82">
        <v>5.4</v>
      </c>
      <c r="E54" s="34"/>
      <c r="F54" s="83">
        <f t="shared" si="6"/>
        <v>0</v>
      </c>
      <c r="G54" s="84">
        <f t="shared" si="7"/>
        <v>0</v>
      </c>
      <c r="H54" s="85"/>
      <c r="I54" s="85"/>
      <c r="J54" s="86">
        <f>D54*E54/200</f>
        <v>0</v>
      </c>
      <c r="K54" s="86"/>
      <c r="L54" s="85">
        <f>ROUNDUP((J54*5),0)/5</f>
        <v>0</v>
      </c>
      <c r="M54" s="93"/>
      <c r="N54" s="100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</row>
    <row r="55" spans="1:166" s="36" customFormat="1" ht="15" customHeight="1">
      <c r="A55" s="79" t="s">
        <v>71</v>
      </c>
      <c r="B55" s="80"/>
      <c r="C55" s="81">
        <v>140</v>
      </c>
      <c r="D55" s="82">
        <v>6.95</v>
      </c>
      <c r="E55" s="34"/>
      <c r="F55" s="83">
        <f>D55*E55/100</f>
        <v>0</v>
      </c>
      <c r="G55" s="84">
        <f>ROUNDUP((F55*5),0)/5</f>
        <v>0</v>
      </c>
      <c r="H55" s="85"/>
      <c r="I55" s="85"/>
      <c r="J55" s="86">
        <f>D55*E55/200</f>
        <v>0</v>
      </c>
      <c r="K55" s="86"/>
      <c r="L55" s="85">
        <f>ROUNDUP((J55*5),0)/5</f>
        <v>0</v>
      </c>
      <c r="M55" s="93" t="s">
        <v>29</v>
      </c>
      <c r="N55" s="100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</row>
    <row r="56" spans="1:166" s="36" customFormat="1" ht="15" customHeight="1" hidden="1">
      <c r="A56" s="79" t="s">
        <v>58</v>
      </c>
      <c r="B56" s="80"/>
      <c r="C56" s="87" t="s">
        <v>19</v>
      </c>
      <c r="D56" s="82">
        <v>5.12</v>
      </c>
      <c r="E56" s="34"/>
      <c r="F56" s="83">
        <f>D56*E56/100</f>
        <v>0</v>
      </c>
      <c r="G56" s="84">
        <f>ROUNDUP((F56*5),0)/5</f>
        <v>0</v>
      </c>
      <c r="H56" s="85"/>
      <c r="I56" s="85"/>
      <c r="J56" s="86">
        <f>D56*E56/200</f>
        <v>0</v>
      </c>
      <c r="K56" s="86"/>
      <c r="L56" s="85">
        <f>ROUNDUP((J56*5),0)/5</f>
        <v>0</v>
      </c>
      <c r="M56" s="93"/>
      <c r="N56" s="100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</row>
    <row r="57" spans="1:14" ht="15" customHeight="1" hidden="1">
      <c r="A57" s="48" t="s">
        <v>20</v>
      </c>
      <c r="B57" s="49" t="s">
        <v>22</v>
      </c>
      <c r="C57" s="50" t="s">
        <v>23</v>
      </c>
      <c r="D57" s="51">
        <v>9.74</v>
      </c>
      <c r="E57" s="31"/>
      <c r="F57" s="52">
        <f aca="true" t="shared" si="10" ref="F57:F62">D57*E57/100</f>
        <v>0</v>
      </c>
      <c r="G57" s="54">
        <f aca="true" t="shared" si="11" ref="G57:G63">ROUNDUP((F57*5),0)/5</f>
        <v>0</v>
      </c>
      <c r="H57" s="53"/>
      <c r="I57" s="53"/>
      <c r="J57" s="52">
        <f aca="true" t="shared" si="12" ref="J57:J62">D57*E57/200</f>
        <v>0</v>
      </c>
      <c r="K57" s="52"/>
      <c r="L57" s="54">
        <f aca="true" t="shared" si="13" ref="L57:L63">ROUNDUP((J57*5),0)/5</f>
        <v>0</v>
      </c>
      <c r="M57" s="93"/>
      <c r="N57" s="99"/>
    </row>
    <row r="58" spans="1:14" ht="15" customHeight="1" hidden="1">
      <c r="A58" s="12" t="s">
        <v>9</v>
      </c>
      <c r="B58" s="44"/>
      <c r="C58" s="13" t="s">
        <v>16</v>
      </c>
      <c r="D58" s="19">
        <v>5.58</v>
      </c>
      <c r="E58" s="8"/>
      <c r="F58" s="14">
        <f>D58*E58/100</f>
        <v>0</v>
      </c>
      <c r="G58" s="16">
        <f t="shared" si="11"/>
        <v>0</v>
      </c>
      <c r="H58" s="15"/>
      <c r="I58" s="15"/>
      <c r="J58" s="14">
        <f>D58*E58/200</f>
        <v>0</v>
      </c>
      <c r="K58" s="14"/>
      <c r="L58" s="16">
        <f>ROUNDUP((J58*5),0)/5</f>
        <v>0</v>
      </c>
      <c r="M58" s="93" t="s">
        <v>30</v>
      </c>
      <c r="N58" s="99"/>
    </row>
    <row r="59" spans="1:14" ht="15" customHeight="1" hidden="1">
      <c r="A59" s="12" t="s">
        <v>9</v>
      </c>
      <c r="B59" s="44"/>
      <c r="C59" s="13" t="s">
        <v>10</v>
      </c>
      <c r="D59" s="19">
        <v>7.3</v>
      </c>
      <c r="E59" s="8"/>
      <c r="F59" s="14">
        <f t="shared" si="10"/>
        <v>0</v>
      </c>
      <c r="G59" s="16">
        <f t="shared" si="11"/>
        <v>0</v>
      </c>
      <c r="H59" s="15"/>
      <c r="I59" s="15"/>
      <c r="J59" s="14">
        <f t="shared" si="12"/>
        <v>0</v>
      </c>
      <c r="K59" s="14"/>
      <c r="L59" s="16">
        <f t="shared" si="13"/>
        <v>0</v>
      </c>
      <c r="M59" s="93" t="s">
        <v>30</v>
      </c>
      <c r="N59" s="99"/>
    </row>
    <row r="60" spans="1:14" ht="15" customHeight="1" hidden="1">
      <c r="A60" s="12" t="s">
        <v>9</v>
      </c>
      <c r="B60" s="44"/>
      <c r="C60" s="13" t="s">
        <v>21</v>
      </c>
      <c r="D60" s="19">
        <v>8.44</v>
      </c>
      <c r="E60" s="8"/>
      <c r="F60" s="14">
        <f t="shared" si="10"/>
        <v>0</v>
      </c>
      <c r="G60" s="16">
        <f t="shared" si="11"/>
        <v>0</v>
      </c>
      <c r="H60" s="15"/>
      <c r="I60" s="15"/>
      <c r="J60" s="14">
        <f t="shared" si="12"/>
        <v>0</v>
      </c>
      <c r="K60" s="14"/>
      <c r="L60" s="16">
        <f t="shared" si="13"/>
        <v>0</v>
      </c>
      <c r="M60" s="93" t="s">
        <v>30</v>
      </c>
      <c r="N60" s="99"/>
    </row>
    <row r="61" spans="1:14" ht="15" customHeight="1" hidden="1">
      <c r="A61" s="12" t="s">
        <v>9</v>
      </c>
      <c r="B61" s="44"/>
      <c r="C61" s="13" t="s">
        <v>23</v>
      </c>
      <c r="D61" s="19">
        <v>9.6</v>
      </c>
      <c r="E61" s="8"/>
      <c r="F61" s="14">
        <f>D61*E61/100</f>
        <v>0</v>
      </c>
      <c r="G61" s="16">
        <f t="shared" si="11"/>
        <v>0</v>
      </c>
      <c r="H61" s="15"/>
      <c r="I61" s="15"/>
      <c r="J61" s="14">
        <f>D61*E61/200</f>
        <v>0</v>
      </c>
      <c r="K61" s="14"/>
      <c r="L61" s="16">
        <f>ROUNDUP((J61*5),0)/5</f>
        <v>0</v>
      </c>
      <c r="M61" s="93" t="s">
        <v>30</v>
      </c>
      <c r="N61" s="99"/>
    </row>
    <row r="62" spans="1:14" ht="15" customHeight="1" hidden="1">
      <c r="A62" s="12" t="s">
        <v>9</v>
      </c>
      <c r="B62" s="44"/>
      <c r="C62" s="13" t="s">
        <v>15</v>
      </c>
      <c r="D62" s="19">
        <v>13.24</v>
      </c>
      <c r="E62" s="31"/>
      <c r="F62" s="14">
        <f t="shared" si="10"/>
        <v>0</v>
      </c>
      <c r="G62" s="16">
        <f t="shared" si="11"/>
        <v>0</v>
      </c>
      <c r="H62" s="15"/>
      <c r="I62" s="15"/>
      <c r="J62" s="14">
        <f t="shared" si="12"/>
        <v>0</v>
      </c>
      <c r="K62" s="14"/>
      <c r="L62" s="16">
        <f t="shared" si="13"/>
        <v>0</v>
      </c>
      <c r="M62" s="93"/>
      <c r="N62" s="99"/>
    </row>
    <row r="63" spans="2:14" ht="18" customHeight="1" thickBot="1">
      <c r="B63" s="45"/>
      <c r="C63" s="3"/>
      <c r="F63" s="26">
        <f>IF(SUM(E34:E41)&gt;0,SUM(F2:F62)-1,SUM(F2:F62))</f>
        <v>0</v>
      </c>
      <c r="G63" s="17">
        <f t="shared" si="11"/>
        <v>0</v>
      </c>
      <c r="H63" s="20">
        <f>G63+1</f>
        <v>1</v>
      </c>
      <c r="I63" s="20">
        <f>G63+4</f>
        <v>4</v>
      </c>
      <c r="J63" s="21">
        <f>SUM(J2:J62)</f>
        <v>0</v>
      </c>
      <c r="K63" s="21">
        <f>ROUNDUP(G63*1.1+4,1)</f>
        <v>4</v>
      </c>
      <c r="L63" s="98">
        <f t="shared" si="13"/>
        <v>0</v>
      </c>
      <c r="N63" s="99"/>
    </row>
    <row r="64" spans="2:14" ht="18" customHeight="1" thickBot="1" thickTop="1">
      <c r="B64" s="45"/>
      <c r="C64" s="3"/>
      <c r="D64" s="88" t="s">
        <v>13</v>
      </c>
      <c r="E64" s="89"/>
      <c r="F64" s="27"/>
      <c r="G64" s="28"/>
      <c r="H64" s="29">
        <f>H63*(1+10%)</f>
        <v>1.1</v>
      </c>
      <c r="I64" s="30">
        <f>I63*(1+10%)</f>
        <v>4.4</v>
      </c>
      <c r="J64" s="29"/>
      <c r="K64" s="95">
        <f>ROUNDUP(G63*1.13+4,1)</f>
        <v>4</v>
      </c>
      <c r="L64" s="96"/>
      <c r="N64" s="99"/>
    </row>
    <row r="65" spans="3:14" ht="5.25" customHeight="1" hidden="1" thickTop="1">
      <c r="C65" s="3"/>
      <c r="F65" s="10"/>
      <c r="G65" s="5"/>
      <c r="H65" s="5"/>
      <c r="I65" s="5"/>
      <c r="J65" s="2">
        <f>J63*2</f>
        <v>0</v>
      </c>
      <c r="K65" s="2"/>
      <c r="L65" s="4"/>
      <c r="N65" s="99"/>
    </row>
    <row r="66" spans="3:14" ht="13.5" hidden="1" thickBot="1">
      <c r="C66" s="3"/>
      <c r="E66" s="22" t="s">
        <v>14</v>
      </c>
      <c r="F66" s="22"/>
      <c r="G66" s="23"/>
      <c r="H66" s="23"/>
      <c r="I66" s="23"/>
      <c r="J66" s="24">
        <f>J63/2*3.1415</f>
        <v>0</v>
      </c>
      <c r="K66" s="24"/>
      <c r="L66" s="25">
        <f>ROUNDUP((J63/2*3.1415*5),0)/5</f>
        <v>0</v>
      </c>
      <c r="N66" s="99"/>
    </row>
    <row r="67" spans="11:14" ht="13.5" hidden="1" thickTop="1">
      <c r="K67" s="90" t="s">
        <v>17</v>
      </c>
      <c r="L67" s="90"/>
      <c r="N67" s="99"/>
    </row>
    <row r="68" spans="8:14" ht="13.5" hidden="1" thickBot="1">
      <c r="H68" s="32"/>
      <c r="N68" s="99"/>
    </row>
    <row r="69" spans="4:14" ht="13.5" hidden="1" thickBot="1">
      <c r="D69" s="38" t="s">
        <v>34</v>
      </c>
      <c r="E69" s="39"/>
      <c r="F69" s="39"/>
      <c r="G69" s="39"/>
      <c r="H69" s="39" t="str">
        <f>IF(H63&gt;(461-2*$E$73),"Plotter",IF(H63&gt;(437-2*$E$73),"Überformat","Normal"))</f>
        <v>Normal</v>
      </c>
      <c r="I69" s="39" t="str">
        <f aca="true" t="shared" si="14" ref="I69:K70">IF(I63&gt;(461-2*$E$73),"Plotter",IF(I63&gt;(437-2*$E$73),"Überformat","Normal"))</f>
        <v>Normal</v>
      </c>
      <c r="J69" s="39" t="str">
        <f t="shared" si="14"/>
        <v>Normal</v>
      </c>
      <c r="K69" s="39" t="str">
        <f t="shared" si="14"/>
        <v>Normal</v>
      </c>
      <c r="N69" s="99"/>
    </row>
    <row r="70" spans="4:14" ht="13.5" hidden="1" thickBot="1">
      <c r="D70" s="40"/>
      <c r="E70" s="41"/>
      <c r="F70" s="41"/>
      <c r="G70" s="41"/>
      <c r="H70" s="39" t="str">
        <f>IF(H64&gt;(461-2*$E$73),"Plotter",IF(H64&gt;(437-2*$E$73),"Überformat","Normal"))</f>
        <v>Normal</v>
      </c>
      <c r="I70" s="39" t="str">
        <f t="shared" si="14"/>
        <v>Normal</v>
      </c>
      <c r="J70" s="39" t="str">
        <f t="shared" si="14"/>
        <v>Normal</v>
      </c>
      <c r="K70" s="39" t="str">
        <f t="shared" si="14"/>
        <v>Normal</v>
      </c>
      <c r="N70" s="99"/>
    </row>
    <row r="71" ht="12.75" hidden="1">
      <c r="N71" s="99"/>
    </row>
    <row r="72" spans="5:14" ht="13.5" hidden="1" thickBot="1">
      <c r="E72" s="37"/>
      <c r="I72" s="1"/>
      <c r="N72" s="99"/>
    </row>
    <row r="73" spans="4:14" ht="13.5" hidden="1" thickBot="1">
      <c r="D73" s="42" t="s">
        <v>35</v>
      </c>
      <c r="E73" s="43">
        <v>210</v>
      </c>
      <c r="N73" s="99"/>
    </row>
    <row r="74" ht="12.75" hidden="1">
      <c r="N74" s="99"/>
    </row>
    <row r="75" ht="12.75" hidden="1">
      <c r="N75" s="99"/>
    </row>
    <row r="76" ht="12.75" hidden="1">
      <c r="N76" s="99"/>
    </row>
    <row r="77" ht="12.75" hidden="1">
      <c r="N77" s="99"/>
    </row>
    <row r="78" ht="12.75" hidden="1">
      <c r="N78" s="99"/>
    </row>
    <row r="79" ht="12.75" hidden="1">
      <c r="N79" s="99"/>
    </row>
    <row r="80" ht="12.75" hidden="1">
      <c r="N80" s="99"/>
    </row>
    <row r="81" ht="12.75" hidden="1">
      <c r="N81" s="99"/>
    </row>
    <row r="82" ht="12.75" hidden="1">
      <c r="N82" s="99"/>
    </row>
    <row r="83" ht="12.75" hidden="1">
      <c r="N83" s="99"/>
    </row>
    <row r="84" ht="12.75" hidden="1">
      <c r="N84" s="99"/>
    </row>
    <row r="85" ht="12.75" hidden="1">
      <c r="N85" s="99"/>
    </row>
    <row r="86" ht="12.75" hidden="1">
      <c r="N86" s="99"/>
    </row>
    <row r="87" ht="13.5" thickTop="1">
      <c r="N87" s="99"/>
    </row>
    <row r="88" ht="12.75">
      <c r="N88" s="99"/>
    </row>
    <row r="89" ht="12.75">
      <c r="N89" s="99"/>
    </row>
    <row r="90" ht="12.75">
      <c r="N90" s="99"/>
    </row>
  </sheetData>
  <sheetProtection/>
  <mergeCells count="2">
    <mergeCell ref="D64:E64"/>
    <mergeCell ref="K67:L67"/>
  </mergeCells>
  <conditionalFormatting sqref="H69:K70">
    <cfRule type="cellIs" priority="1" dxfId="0" operator="equal" stopIfTrue="1">
      <formula>"""Überformat"""</formula>
    </cfRule>
  </conditionalFormatting>
  <dataValidations count="1">
    <dataValidation type="whole" allowBlank="1" showInputMessage="1" showErrorMessage="1" sqref="E2:E56">
      <formula1>0</formula1>
      <formula2>2000</formula2>
    </dataValidation>
  </dataValidations>
  <printOptions/>
  <pageMargins left="0.787401575" right="0.787401575" top="0.984251969" bottom="0.984251969" header="0.4921259845" footer="0.4921259845"/>
  <pageSetup horizontalDpi="812" verticalDpi="812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Digital Print Group O. Schimek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copyprint</dc:creator>
  <cp:keywords/>
  <dc:description/>
  <cp:lastModifiedBy>kundenbetreuung</cp:lastModifiedBy>
  <cp:lastPrinted>2004-01-19T10:14:57Z</cp:lastPrinted>
  <dcterms:created xsi:type="dcterms:W3CDTF">2004-01-16T09:38:29Z</dcterms:created>
  <dcterms:modified xsi:type="dcterms:W3CDTF">2014-01-17T09:54:11Z</dcterms:modified>
  <cp:category/>
  <cp:version/>
  <cp:contentType/>
  <cp:contentStatus/>
</cp:coreProperties>
</file>